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ular appointment" sheetId="1" r:id="rId4"/>
  </sheets>
  <definedNames/>
  <calcPr/>
</workbook>
</file>

<file path=xl/sharedStrings.xml><?xml version="1.0" encoding="utf-8"?>
<sst xmlns="http://schemas.openxmlformats.org/spreadsheetml/2006/main" count="20" uniqueCount="20">
  <si>
    <t>LAST UPDATED 22 DEC 2022</t>
  </si>
  <si>
    <r>
      <rPr>
        <rFont val="Arial"/>
        <b/>
        <color theme="1"/>
      </rPr>
      <t>Please DO NOT request edit access</t>
    </r>
    <r>
      <rPr>
        <rFont val="Arial"/>
        <color theme="1"/>
      </rPr>
      <t xml:space="preserve"> – use </t>
    </r>
    <r>
      <rPr>
        <rFont val="Arial"/>
        <b/>
        <color theme="1"/>
      </rPr>
      <t>File -&gt; Make a copy</t>
    </r>
    <r>
      <rPr>
        <rFont val="Arial"/>
        <color theme="1"/>
      </rPr>
      <t xml:space="preserve"> or </t>
    </r>
    <r>
      <rPr>
        <rFont val="Arial"/>
        <b/>
        <color theme="1"/>
      </rPr>
      <t>File -&gt; Download</t>
    </r>
    <r>
      <rPr>
        <rFont val="Arial"/>
        <color theme="1"/>
      </rPr>
      <t xml:space="preserve"> for a local copy</t>
    </r>
  </si>
  <si>
    <t>either either your old hourly rate here:</t>
  </si>
  <si>
    <t>&lt;- this value can be found on your paystub in HR Direct</t>
  </si>
  <si>
    <t>OR enter your old annual salary here:</t>
  </si>
  <si>
    <t>hourly</t>
  </si>
  <si>
    <t>annual</t>
  </si>
  <si>
    <t>salary:</t>
  </si>
  <si>
    <t>after 2.5% raise from July 1, 2020:</t>
  </si>
  <si>
    <t>Retro for July 2020 – June 2021:</t>
  </si>
  <si>
    <t>after 2% raise from July 1, 2021:</t>
  </si>
  <si>
    <t>Retro for July 2021 – June 2022:</t>
  </si>
  <si>
    <t>Your 1.5% bonus (based on pay effective April 2022):</t>
  </si>
  <si>
    <t>after 2% raise from July 1, 2022:</t>
  </si>
  <si>
    <t>Retro for July 3 2022 – 19 Nov 2022 (20 weeks):</t>
  </si>
  <si>
    <t>NOTE: the last two pay periods (Nov 20 – Dec 3, Dec 4 – Dec 17) included the raises, so no retro is owed for those</t>
  </si>
  <si>
    <t>Total (PRE TAX) retro lump sum:</t>
  </si>
  <si>
    <t>*all assuming 40 x 52 paid hours per year; numbers will be slightly different if HR uses 52 weeks + 1 day (or 1.25 days, or other calculations for leap years...) per year</t>
  </si>
  <si>
    <t>The numbers WILL BE DIFFERENT if you've had any changes to your salary since July 1, 2020: equity or retention raises, promotional bumps, etc.</t>
  </si>
  <si>
    <t>The numbers WILL BE DIFFERENT if your MSP appointment started after July 1, 2020.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</si>
</sst>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2" numFmtId="164" xfId="0" applyAlignment="1" applyFill="1" applyFont="1" applyNumberFormat="1">
      <alignment readingOrder="0"/>
    </xf>
    <xf borderId="0" fillId="3" fontId="2" numFmtId="0" xfId="0" applyAlignment="1" applyFill="1" applyFont="1">
      <alignment readingOrder="0"/>
    </xf>
    <xf borderId="0" fillId="3" fontId="2" numFmtId="164" xfId="0" applyFont="1" applyNumberFormat="1"/>
    <xf borderId="0" fillId="3" fontId="2" numFmtId="0" xfId="0" applyFont="1"/>
    <xf borderId="0" fillId="4" fontId="2" numFmtId="0" xfId="0" applyAlignment="1" applyFill="1" applyFont="1">
      <alignment readingOrder="0"/>
    </xf>
    <xf borderId="0" fillId="4" fontId="2" numFmtId="0" xfId="0" applyFont="1"/>
    <xf borderId="0" fillId="5" fontId="2" numFmtId="0" xfId="0" applyAlignment="1" applyFill="1" applyFont="1">
      <alignment readingOrder="0"/>
    </xf>
    <xf borderId="0" fillId="5" fontId="2" numFmtId="164" xfId="0" applyFont="1" applyNumberFormat="1"/>
    <xf borderId="0" fillId="0" fontId="2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88"/>
    <col customWidth="1" min="5" max="5" width="40.88"/>
    <col customWidth="1" min="7" max="7" width="31.0"/>
    <col customWidth="1" min="8" max="8" width="38.88"/>
  </cols>
  <sheetData>
    <row r="1">
      <c r="A1" s="1" t="s">
        <v>0</v>
      </c>
    </row>
    <row r="2">
      <c r="A2" s="2" t="s">
        <v>1</v>
      </c>
    </row>
    <row r="3">
      <c r="A3" s="2" t="s">
        <v>2</v>
      </c>
      <c r="B3" s="3">
        <f>100000/(52*40)</f>
        <v>48.07692308</v>
      </c>
      <c r="C3" s="2" t="s">
        <v>3</v>
      </c>
      <c r="D3" s="2"/>
    </row>
    <row r="4">
      <c r="A4" s="2" t="s">
        <v>4</v>
      </c>
      <c r="B4" s="3">
        <v>56000.0</v>
      </c>
    </row>
    <row r="6">
      <c r="B6" s="2" t="s">
        <v>5</v>
      </c>
      <c r="C6" s="2" t="s">
        <v>6</v>
      </c>
    </row>
    <row r="7">
      <c r="A7" s="4" t="s">
        <v>7</v>
      </c>
      <c r="B7" s="5">
        <f>C7/(52 * 40)</f>
        <v>26.92307692</v>
      </c>
      <c r="C7" s="5">
        <f>if(isblank(B4),B3*40*52,B4)</f>
        <v>56000</v>
      </c>
    </row>
    <row r="8">
      <c r="A8" s="2"/>
      <c r="E8" s="2"/>
    </row>
    <row r="9">
      <c r="A9" s="4" t="s">
        <v>8</v>
      </c>
      <c r="B9" s="5">
        <f>C9/(52 * 40)</f>
        <v>27.59615385</v>
      </c>
      <c r="C9" s="5">
        <f>C7*1.025</f>
        <v>57400</v>
      </c>
      <c r="D9" s="6"/>
      <c r="E9" s="4" t="s">
        <v>9</v>
      </c>
      <c r="F9" s="5">
        <f>C9-C7</f>
        <v>1400</v>
      </c>
    </row>
    <row r="10">
      <c r="A10" s="2"/>
      <c r="E10" s="2"/>
    </row>
    <row r="11">
      <c r="A11" s="4" t="s">
        <v>10</v>
      </c>
      <c r="B11" s="5">
        <f>C11/(52 * 40)</f>
        <v>28.14807692</v>
      </c>
      <c r="C11" s="5">
        <f>C9*1.02</f>
        <v>58548</v>
      </c>
      <c r="D11" s="6"/>
      <c r="E11" s="4" t="s">
        <v>11</v>
      </c>
      <c r="F11" s="5">
        <f>C11-C7</f>
        <v>2548</v>
      </c>
    </row>
    <row r="12">
      <c r="A12" s="7"/>
      <c r="B12" s="8"/>
      <c r="C12" s="8"/>
      <c r="D12" s="8"/>
      <c r="E12" s="4" t="s">
        <v>12</v>
      </c>
      <c r="F12" s="5">
        <f>max(1000, C11*0.015)</f>
        <v>1000</v>
      </c>
    </row>
    <row r="13">
      <c r="A13" s="2"/>
      <c r="E13" s="2"/>
    </row>
    <row r="14">
      <c r="A14" s="9" t="s">
        <v>13</v>
      </c>
      <c r="B14" s="10">
        <f>C14/(52 * 40)</f>
        <v>28.71103846</v>
      </c>
      <c r="C14" s="10">
        <f>C11*1.02</f>
        <v>59718.96</v>
      </c>
      <c r="D14" s="8"/>
      <c r="E14" s="4" t="s">
        <v>14</v>
      </c>
      <c r="F14" s="5">
        <f>(20/52) * (C14-C7)</f>
        <v>1430.369231</v>
      </c>
      <c r="G14" s="11" t="s">
        <v>15</v>
      </c>
    </row>
    <row r="16">
      <c r="D16" s="8"/>
      <c r="E16" s="9" t="s">
        <v>16</v>
      </c>
      <c r="F16" s="10">
        <f>sum(F9:F14)</f>
        <v>6378.369231</v>
      </c>
    </row>
    <row r="18">
      <c r="A18" s="2" t="s">
        <v>17</v>
      </c>
    </row>
    <row r="20">
      <c r="A20" s="2" t="s">
        <v>18</v>
      </c>
    </row>
    <row r="21">
      <c r="A21" s="2" t="s">
        <v>19</v>
      </c>
    </row>
  </sheetData>
  <drawing r:id="rId1"/>
</worksheet>
</file>